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Shumilova\Documents\БЮДЖЕТ 2025-2027\Проект бюджета 2025-2027\"/>
    </mc:Choice>
  </mc:AlternateContent>
  <xr:revisionPtr revIDLastSave="0" documentId="13_ncr:1_{0AC1E165-C336-4C75-A84E-3643706D44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F40" i="2" l="1"/>
  <c r="G28" i="2"/>
  <c r="H28" i="2"/>
  <c r="I28" i="2"/>
  <c r="F28" i="2"/>
  <c r="I30" i="2"/>
  <c r="H24" i="2"/>
  <c r="G24" i="2"/>
  <c r="F24" i="2"/>
  <c r="F27" i="1"/>
  <c r="E6" i="1"/>
  <c r="D6" i="1"/>
  <c r="C22" i="1"/>
  <c r="F55" i="1"/>
  <c r="F54" i="1"/>
  <c r="F53" i="1"/>
  <c r="F52" i="1"/>
  <c r="E22" i="1"/>
  <c r="D22" i="1"/>
  <c r="F45" i="1"/>
  <c r="F44" i="1"/>
  <c r="F40" i="1"/>
  <c r="F39" i="1"/>
  <c r="F56" i="1" l="1"/>
  <c r="F33" i="1" l="1"/>
  <c r="F17" i="1"/>
  <c r="F15" i="1"/>
  <c r="F16" i="1"/>
  <c r="F31" i="1"/>
  <c r="F51" i="1"/>
  <c r="F46" i="1"/>
  <c r="F37" i="1"/>
  <c r="F36" i="1"/>
  <c r="F35" i="1"/>
  <c r="F34" i="1"/>
  <c r="F24" i="1"/>
  <c r="F20" i="2"/>
  <c r="F43" i="1"/>
  <c r="F14" i="1" l="1"/>
  <c r="H36" i="2"/>
  <c r="G36" i="2"/>
  <c r="F36" i="2"/>
  <c r="G33" i="2"/>
  <c r="H33" i="2"/>
  <c r="F33" i="2"/>
  <c r="I14" i="2"/>
  <c r="I26" i="2"/>
  <c r="H11" i="2"/>
  <c r="G11" i="2"/>
  <c r="F11" i="2"/>
  <c r="F38" i="1" l="1"/>
  <c r="I15" i="2" l="1"/>
  <c r="I37" i="2" l="1"/>
  <c r="I36" i="2" s="1"/>
  <c r="I35" i="2"/>
  <c r="I34" i="2"/>
  <c r="I32" i="2"/>
  <c r="I31" i="2" s="1"/>
  <c r="I29" i="2"/>
  <c r="I27" i="2"/>
  <c r="I25" i="2"/>
  <c r="I22" i="2"/>
  <c r="I23" i="2"/>
  <c r="I21" i="2"/>
  <c r="I19" i="2"/>
  <c r="I18" i="2" s="1"/>
  <c r="I17" i="2"/>
  <c r="I16" i="2" s="1"/>
  <c r="I13" i="2"/>
  <c r="I12" i="2"/>
  <c r="I9" i="2"/>
  <c r="I8" i="2"/>
  <c r="H31" i="2"/>
  <c r="H20" i="2"/>
  <c r="H18" i="2"/>
  <c r="H16" i="2"/>
  <c r="H7" i="2"/>
  <c r="H6" i="2" s="1"/>
  <c r="F7" i="2"/>
  <c r="F10" i="1"/>
  <c r="F25" i="1"/>
  <c r="F26" i="1"/>
  <c r="F28" i="1"/>
  <c r="F29" i="1"/>
  <c r="F30" i="1"/>
  <c r="F32" i="1"/>
  <c r="F41" i="1"/>
  <c r="F42" i="1"/>
  <c r="F47" i="1"/>
  <c r="F48" i="1"/>
  <c r="F49" i="1"/>
  <c r="F50" i="1"/>
  <c r="F23" i="1"/>
  <c r="F13" i="1"/>
  <c r="F18" i="1"/>
  <c r="F19" i="1"/>
  <c r="F20" i="1"/>
  <c r="F21" i="1"/>
  <c r="F12" i="1"/>
  <c r="F8" i="1"/>
  <c r="F9" i="1"/>
  <c r="F7" i="1"/>
  <c r="E11" i="1"/>
  <c r="I24" i="2" l="1"/>
  <c r="F6" i="1"/>
  <c r="F22" i="1"/>
  <c r="H10" i="2"/>
  <c r="H38" i="2" s="1"/>
  <c r="I33" i="2"/>
  <c r="I11" i="2"/>
  <c r="E57" i="1"/>
  <c r="H40" i="2" s="1"/>
  <c r="I7" i="2"/>
  <c r="I6" i="2" s="1"/>
  <c r="I20" i="2"/>
  <c r="F11" i="1"/>
  <c r="I10" i="2" l="1"/>
  <c r="F57" i="1"/>
  <c r="G20" i="2" l="1"/>
  <c r="G16" i="2" l="1"/>
  <c r="F16" i="2"/>
  <c r="F31" i="2"/>
  <c r="G18" i="2"/>
  <c r="F18" i="2"/>
  <c r="D11" i="1"/>
  <c r="C11" i="1"/>
  <c r="C6" i="1"/>
  <c r="F10" i="2" l="1"/>
  <c r="D57" i="1"/>
  <c r="C57" i="1"/>
  <c r="F6" i="2"/>
  <c r="G7" i="2"/>
  <c r="G6" i="2" l="1"/>
  <c r="F38" i="2" l="1"/>
  <c r="I38" i="2" s="1"/>
  <c r="G31" i="2" l="1"/>
  <c r="G10" i="2" s="1"/>
  <c r="G38" i="2" l="1"/>
</calcChain>
</file>

<file path=xl/sharedStrings.xml><?xml version="1.0" encoding="utf-8"?>
<sst xmlns="http://schemas.openxmlformats.org/spreadsheetml/2006/main" count="248" uniqueCount="180">
  <si>
    <t>Код классификации доходов бюджетов Российской Федерации, код главного администратора доходов бюджета поселения</t>
  </si>
  <si>
    <t>Наименование главного администратора доходов бюджета поселения, кода доходов бюджета поселения</t>
  </si>
  <si>
    <t>Откл. (+;-)</t>
  </si>
  <si>
    <t>Управление Федерального казначейства по Ивановской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</si>
  <si>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</si>
  <si>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</si>
  <si>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</si>
  <si>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</si>
  <si>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Управление Федеральной налоговой службы по Ивановской области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</si>
  <si>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</si>
  <si>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227¹ и 228 Налогового кодекса Российской Федерации</t>
  </si>
  <si>
    <t>182 1 01 02020 01 0000 110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</si>
  <si>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</si>
  <si>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</si>
  <si>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</si>
  <si>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</si>
  <si>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</si>
  <si>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182 1 06 01030 13 0000 110</t>
  </si>
  <si>
    <t>Налог на имущество физических лиц, взимаемый по ставкам, применяемым к объектам налогообложения,  расположенным в границах городских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</si>
  <si>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</si>
  <si>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</si>
  <si>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</si>
  <si>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</si>
  <si>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</si>
  <si>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</si>
  <si>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Наволокского городского поселения Кинешемского муниципального района</t>
  </si>
  <si>
    <t>922 1 11 05013 13 0000 120</t>
  </si>
  <si>
    <t>922 1 11 05035 13 0000 120</t>
  </si>
  <si>
    <t>Доходы от сдачи в аренду имущества, находящегося в оперативном управлении органов управления городских  поселений и созданных ими учреждений (за исключением имущества муниципальных бюджетных и автономных учреждений)</t>
  </si>
  <si>
    <t>922 1 11 09045 13 0000 120</t>
  </si>
  <si>
    <t>Прочие поступления от использования имущества, находящегося в собственности городских поселений  (за исключением имущества муниципальных бюджетных и автономных учреждений, а также имущества муниципальных унитарных  предприятий, в том числе казенных)</t>
  </si>
  <si>
    <t>922 1 14 06013 13 0000 430</t>
  </si>
  <si>
    <t>Дотации бюджетам городских поселений   на выравнивание бюджетной обеспеченности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</si>
  <si>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</si>
  <si>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</si>
  <si>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</si>
  <si>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</si>
  <si>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Наименование показателей</t>
  </si>
  <si>
    <t>Код главного распорядителя</t>
  </si>
  <si>
    <t>Раздел, подраздел</t>
  </si>
  <si>
    <t>01 00</t>
  </si>
  <si>
    <t>Вид расходов</t>
  </si>
  <si>
    <t>Целевая статья</t>
  </si>
  <si>
    <t>1. Совет Наволокского городского поселения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</si>
  <si>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</si>
  <si>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</si>
  <si>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01 02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</si>
  <si>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</si>
  <si>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01 03</t>
  </si>
  <si>
    <t>Другие общегосударственные вопросы</t>
  </si>
  <si>
    <t>01 13</t>
  </si>
  <si>
    <t>2. Администрация Наволокского городского поселения</t>
  </si>
  <si>
    <t>01 04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</si>
  <si>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</si>
  <si>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</si>
  <si>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01 11</t>
  </si>
  <si>
    <t>Национальная оборона</t>
  </si>
  <si>
    <t>03 00</t>
  </si>
  <si>
    <t>Мобилизационная и вневойсковая подготовка</t>
  </si>
  <si>
    <t>02 03</t>
  </si>
  <si>
    <t>Национальная безопасность и правоохранительная деятельность</t>
  </si>
  <si>
    <t>Национальная экономика</t>
  </si>
  <si>
    <t>04 00</t>
  </si>
  <si>
    <t>Дорожное хозяйство (дорожные фонды)</t>
  </si>
  <si>
    <t>04 09</t>
  </si>
  <si>
    <t>Другие вопросы в области национальной экономики</t>
  </si>
  <si>
    <t>04 12</t>
  </si>
  <si>
    <t>Жилищно-коммунальное хозяйство</t>
  </si>
  <si>
    <t>05 00</t>
  </si>
  <si>
    <t>Жилищное хозяйство</t>
  </si>
  <si>
    <t>05 01</t>
  </si>
  <si>
    <t>Коммунальное хозяйство</t>
  </si>
  <si>
    <t>05 02</t>
  </si>
  <si>
    <t>Благоустройство</t>
  </si>
  <si>
    <t>05 03</t>
  </si>
  <si>
    <t>Образование</t>
  </si>
  <si>
    <t>07 00</t>
  </si>
  <si>
    <t>Культура, кинематография</t>
  </si>
  <si>
    <t>08 00</t>
  </si>
  <si>
    <t>Культура</t>
  </si>
  <si>
    <t>08 01</t>
  </si>
  <si>
    <t>Социальная политика</t>
  </si>
  <si>
    <t>10 00</t>
  </si>
  <si>
    <t>Пенсионное обеспечение</t>
  </si>
  <si>
    <t>10 01</t>
  </si>
  <si>
    <t>Социальное обеспечение населения</t>
  </si>
  <si>
    <t xml:space="preserve"> 10 03</t>
  </si>
  <si>
    <t>Физическая культура и спорт</t>
  </si>
  <si>
    <t>11 00</t>
  </si>
  <si>
    <t>Физическая культура</t>
  </si>
  <si>
    <t>11 01</t>
  </si>
  <si>
    <t>ВСЕГО РАСХОДОВ</t>
  </si>
  <si>
    <t>02 00</t>
  </si>
  <si>
    <t>00 00</t>
  </si>
  <si>
    <t>00 0 00 00000</t>
  </si>
  <si>
    <t>000</t>
  </si>
  <si>
    <t>07 05</t>
  </si>
  <si>
    <t>Профессиональная подготовка, переподготовка и повышение квалификации</t>
  </si>
  <si>
    <t>Дотации бюджетам городских поселений на поддержку мер по обеспечению сбалансированности бюджетов</t>
  </si>
  <si>
    <t>922 1 13 02995 13 0000 130</t>
  </si>
  <si>
    <t>Прочие доходы от компенсации затрат бюджетов городских поселений</t>
  </si>
  <si>
    <t>922 1 13 02065 13 0000 130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</si>
  <si>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</si>
  <si>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Водное хозяйство</t>
  </si>
  <si>
    <t>04 06</t>
  </si>
  <si>
    <t>Ожидаемое  исполнение</t>
  </si>
  <si>
    <t xml:space="preserve">Ожидаемое исполнение </t>
  </si>
  <si>
    <t>100 1 03 02231 01 0000 110</t>
  </si>
  <si>
    <t>100 1 03 02241 01 0000 110</t>
  </si>
  <si>
    <t>100 1 03 02251 01 0000 110</t>
  </si>
  <si>
    <t>100 1 03 02261 01 0000 110</t>
  </si>
  <si>
    <t>922 2 02 35118 13 0000 150</t>
  </si>
  <si>
    <t>922 2 02 29999 13 0000 150</t>
  </si>
  <si>
    <t>922 2 02 25555 13 0000 150</t>
  </si>
  <si>
    <t>922 2 02 15002 13 0000 150</t>
  </si>
  <si>
    <t>922 2 02 15001 13 0000 150</t>
  </si>
  <si>
    <t>922 2 02 40014 13 0000 150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</si>
  <si>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</si>
  <si>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</si>
  <si>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922 1 11 05025 13 0000 120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</si>
  <si>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</si>
  <si>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922 1 16 07010 13 0000 140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</si>
  <si>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</si>
  <si>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922 2 02 20041 13 0000 150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</si>
  <si>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</si>
  <si>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922 2 02 20299 13 0000 150</t>
  </si>
  <si>
    <t>922 2 02 20302 13 0000 150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</si>
  <si>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</si>
  <si>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922 2 02 25519 13 0000 150</t>
  </si>
  <si>
    <t>Субсидии бюджетам городских поселений на поддержку отрасли культуры</t>
  </si>
  <si>
    <t>Субсидии бюджетам городских поселений на реализацию программ формирования современной городской среды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</si>
  <si>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</si>
  <si>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922 2 02 45784 13 0000 150</t>
  </si>
  <si>
    <t>922 1 14 06025 13 0000 430</t>
  </si>
  <si>
    <t>Доходы от продажи земельных участков, находящихся в собственности городских поселений (за исключением земельных участков бюджетных и автономных учреждений)</t>
  </si>
  <si>
    <t>182 1 01 02130 01 0000 110</t>
  </si>
  <si>
    <t>Ожидаемое исполнение бюджета Наволокского городского поселения на 1 января 2025 года</t>
  </si>
  <si>
    <t>1. Доходы бюджета Наволокского городского поселения на 1  января 2025 года</t>
  </si>
  <si>
    <t>Утверждено на 2024г.  (руб.)</t>
  </si>
  <si>
    <t>Исполнено на 1 ноября 2024 г.   (руб.)</t>
  </si>
  <si>
    <t xml:space="preserve">2. Расходы бюджета Наволокского городского поселения на 1 января 2025 года </t>
  </si>
  <si>
    <t>Утверждено на 2024г.   (руб.)</t>
  </si>
  <si>
    <t>Исполнено на 1 ноября 2024г.    (руб.)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</si>
  <si>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</si>
  <si>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резидентов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</si>
  <si>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</si>
  <si>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</si>
  <si>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</si>
  <si>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922 1 17 01050 13 0000 180</t>
  </si>
  <si>
    <t>Невыясненные поступления, зачисляемые в бюджеты городских поселений</t>
  </si>
  <si>
    <t>922 1 17 15030 13 0531 150</t>
  </si>
  <si>
    <t>922 1 17 15030 13 0532 150</t>
  </si>
  <si>
    <t>922 1 17 15030 13 0533 150</t>
  </si>
  <si>
    <t>922 1 17 15030 13 0534 150</t>
  </si>
  <si>
    <t>922 1 17 15030 13 0535 150</t>
  </si>
  <si>
    <t>923 1 17 15030 13 0536 150</t>
  </si>
  <si>
    <t>924 1 17 15030 13 0537 150</t>
  </si>
  <si>
    <t>Инициативные платежи, зачисляемые в бюджеты городских поселений (Благоустройство общественной территории: устройство стелы ветеранам боевых действий по адресу: Ивановская область, Кинешемский район, г. Наволоки, ул. Ульянова)</t>
  </si>
  <si>
    <t>Инициативные платежи, зачисляемые в бюджеты городских поселений (Благоустройство общественной территории: ремонт автомобильной дороги по адресу: Ивановская область, Кинешемский район, г. Наволоки, ул. Пригородная (в щебеночном исполнении)</t>
  </si>
  <si>
    <t>Инициативные платежи, зачисляемые в бюджеты городских поселений (Благоустройство общественной территории: устройство парковых качелей по адресу: Ивановская область, Кинешемский район, г. Наволоки, ул. Советская)</t>
  </si>
  <si>
    <t xml:space="preserve">Инициативные платежи, зачисляемые в бюджеты городских поселений (Благоустройство общественной территории: устройство пешеходной лестницы по адресу: Ивановская область, Кинешемский район, г. Наволоки, ул. Веселова) </t>
  </si>
  <si>
    <t>Инициативные платежи, зачисляемые в бюджеты городских поселений (Благоустройство общественной территории: ремонт автомобильной дороги по адресу: Ивановская область, Кинешемский район, д. Ищеино, ул. Зеленая (отсыпка щебнем)</t>
  </si>
  <si>
    <t>Инициативные платежи, зачисляемые в бюджеты городских поселений (Благоустройство общественной территории городского парка (2 этап) по адресу: Ивановская область, Кинешемский район, г. Наволоки, ул. Ульянова)</t>
  </si>
  <si>
    <t>Инициативные платежи, зачисляемые в бюджеты городских поселений (Благоустройство общественной территории: ремонт автомобильной дороги по адресу: Ивановская область, Кинешемский район, с. Октябрьский, ул. Заречная (в щебеночном исполнении)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</si>
  <si>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 </t>
  </si>
  <si>
    <t>922 2 18 05010 13 0000 150</t>
  </si>
  <si>
    <t>Доходы бюджетов городских поселений от возврата бюджетными учреждениями остатков субсидий прошлых лет</t>
  </si>
  <si>
    <t>92 2 18 05030 13 0000 150</t>
  </si>
  <si>
    <t>Доходы бюджетов городских поселений от возврата иными организациями остатков субсидий прошлых лет</t>
  </si>
  <si>
    <t>922 2 08 05000 13 0000 150</t>
  </si>
  <si>
    <t>922 2 19 25513 13 0000 150</t>
  </si>
  <si>
    <t>Возврат остатков субсидий на развитие сети учреждений культурно-досугового типа за счет средстврезервного фонда Правительства Российской Федерации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</si>
  <si>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</si>
  <si>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</si>
  <si>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922 1 11 09080 13 0000 120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</si>
  <si>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</si>
  <si>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Организация и проведение мероприятий по работе с детьми и молодежью</t>
  </si>
  <si>
    <t>07 07</t>
  </si>
  <si>
    <t>Дефицит (+), профицит (-)</t>
  </si>
  <si>
    <t>922 2 19 60010 13 0000 150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</si>
</sst>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2" fontId="7" fillId="0" borderId="1" xfId="0" applyNumberFormat="1" applyFont="1" applyBorder="1" applyAlignment="1">
      <alignment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/>
    </xf>
    <xf numFmtId="2" fontId="3" fillId="0" borderId="5" xfId="0" applyNumberFormat="1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right" vertical="top" wrapText="1"/>
    </xf>
    <xf numFmtId="49" fontId="1" fillId="0" borderId="5" xfId="0" applyNumberFormat="1" applyFont="1" applyBorder="1" applyAlignment="1">
      <alignment horizontal="center" vertical="top"/>
    </xf>
    <xf numFmtId="2" fontId="2" fillId="0" borderId="0" xfId="0" applyNumberFormat="1" applyFont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vertical="top" wrapText="1"/>
    </xf>
    <xf numFmtId="2" fontId="8" fillId="0" borderId="1" xfId="0" applyNumberFormat="1" applyFont="1" applyBorder="1" applyAlignment="1">
      <alignment vertical="top"/>
    </xf>
    <xf numFmtId="0" fontId="8" fillId="0" borderId="1" xfId="0" applyFont="1" applyBorder="1"/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5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 vertical="top"/>
    </xf>
    <xf numFmtId="0" fontId="8" fillId="0" borderId="1" xfId="0" applyFont="1" applyBorder="1" applyAlignment="1">
      <alignment vertical="top"/>
    </xf>
    <xf numFmtId="0" fontId="0" fillId="2" borderId="0" xfId="0" applyFill="1"/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7"/>
  <sheetViews>
    <sheetView tabSelected="1" topLeftCell="A14" zoomScale="136" zoomScaleNormal="136" workbookViewId="0">
      <selection activeCell="B15" sqref="B15"/>
    </sheetView>
  </sheetViews>
  <sheetFormatPr defaultRowHeight="15" x14ac:dyDescent="0.25"/>
  <cols>
    <col min="1" max="1" width="23.7109375" customWidth="1"/>
    <col min="2" max="2" width="33.140625" customWidth="1"/>
    <col min="3" max="4" width="12.42578125" customWidth="1"/>
    <col min="5" max="5" width="12.28515625" customWidth="1"/>
    <col min="6" max="6" width="12.85546875" customWidth="1"/>
  </cols>
  <sheetData>
    <row r="1" spans="1:6" x14ac:dyDescent="0.25">
      <c r="A1" s="43" t="s">
        <v>136</v>
      </c>
      <c r="B1" s="43"/>
      <c r="C1" s="43"/>
      <c r="D1" s="43"/>
      <c r="E1" s="43"/>
      <c r="F1" s="43"/>
    </row>
    <row r="3" spans="1:6" ht="15.75" thickBot="1" x14ac:dyDescent="0.3">
      <c r="A3" s="44" t="s">
        <v>137</v>
      </c>
      <c r="B3" s="44"/>
      <c r="C3" s="44"/>
      <c r="D3" s="44"/>
      <c r="E3" s="44"/>
      <c r="F3" s="44"/>
    </row>
    <row r="4" spans="1:6" ht="91.5" customHeight="1" thickBot="1" x14ac:dyDescent="0.3">
      <c r="A4" s="6" t="s">
        <v>0</v>
      </c>
      <c r="B4" s="6" t="s">
        <v>1</v>
      </c>
      <c r="C4" s="8" t="s">
        <v>138</v>
      </c>
      <c r="D4" s="8" t="s">
        <v>139</v>
      </c>
      <c r="E4" s="8" t="s">
        <v>105</v>
      </c>
      <c r="F4" s="8" t="s">
        <v>2</v>
      </c>
    </row>
    <row r="5" spans="1:6" x14ac:dyDescent="0.25">
      <c r="A5" s="5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</row>
    <row r="6" spans="1:6" ht="27.75" customHeight="1" x14ac:dyDescent="0.25">
      <c r="A6" s="11">
        <v>100</v>
      </c>
      <c r="B6" s="11" t="s">
        <v>3</v>
      </c>
      <c r="C6" s="9">
        <f>SUM(C7:C10)</f>
        <v>2420500</v>
      </c>
      <c r="D6" s="9">
        <f>SUM(D7:D10)</f>
        <v>2167123.15</v>
      </c>
      <c r="E6" s="9">
        <f>SUM(E7:E10)</f>
        <v>2420977.17</v>
      </c>
      <c r="F6" s="9">
        <f>SUM(F7:F10)</f>
        <v>477.17000000000007</v>
      </c>
    </row>
    <row r="7" spans="1:6" ht="91.5" customHeight="1" x14ac:dyDescent="0.25">
      <c r="A7" s="4" t="s">
        <v>107</v>
      </c>
      <c r="B7" s="4" t="s">
        <v>4</v>
      </c>
      <c r="C7" s="10">
        <v>1262400</v>
      </c>
      <c r="D7" s="10">
        <v>1122092</v>
      </c>
      <c r="E7" s="10">
        <v>1262400</v>
      </c>
      <c r="F7" s="10">
        <f>E7-C7</f>
        <v>0</v>
      </c>
    </row>
    <row r="8" spans="1:6" ht="117" customHeight="1" x14ac:dyDescent="0.25">
      <c r="A8" s="4" t="s">
        <v>108</v>
      </c>
      <c r="B8" s="4" t="s">
        <v>5</v>
      </c>
      <c r="C8" s="10">
        <v>6000</v>
      </c>
      <c r="D8" s="10">
        <v>6477.17</v>
      </c>
      <c r="E8" s="10">
        <v>6477.17</v>
      </c>
      <c r="F8" s="10">
        <f t="shared" ref="F8:F10" si="0">E8-C8</f>
        <v>477.17000000000007</v>
      </c>
    </row>
    <row r="9" spans="1:6" ht="105" customHeight="1" x14ac:dyDescent="0.25">
      <c r="A9" s="4" t="s">
        <v>109</v>
      </c>
      <c r="B9" s="4" t="s">
        <v>6</v>
      </c>
      <c r="C9" s="10">
        <v>1309000</v>
      </c>
      <c r="D9" s="10">
        <v>1163428.55</v>
      </c>
      <c r="E9" s="10">
        <v>1309000</v>
      </c>
      <c r="F9" s="10">
        <f t="shared" si="0"/>
        <v>0</v>
      </c>
    </row>
    <row r="10" spans="1:6" ht="102" x14ac:dyDescent="0.25">
      <c r="A10" s="4" t="s">
        <v>110</v>
      </c>
      <c r="B10" s="4" t="s">
        <v>7</v>
      </c>
      <c r="C10" s="10">
        <v>-156900</v>
      </c>
      <c r="D10" s="10">
        <v>-124874.57</v>
      </c>
      <c r="E10" s="10">
        <v>-156900</v>
      </c>
      <c r="F10" s="10">
        <f t="shared" si="0"/>
        <v>0</v>
      </c>
    </row>
    <row r="11" spans="1:6" ht="25.5" x14ac:dyDescent="0.25">
      <c r="A11" s="11">
        <v>182</v>
      </c>
      <c r="B11" s="11" t="s">
        <v>8</v>
      </c>
      <c r="C11" s="9">
        <f>SUM(C12:C21)</f>
        <v>91560600</v>
      </c>
      <c r="D11" s="9">
        <f>SUM(D12:D21)</f>
        <v>78565270.569999993</v>
      </c>
      <c r="E11" s="9">
        <f>SUM(E12:E21)</f>
        <v>98411847.459999993</v>
      </c>
      <c r="F11" s="9">
        <f>SUM(F12:F21)</f>
        <v>6851247.4599999934</v>
      </c>
    </row>
    <row r="12" spans="1:6" ht="102" x14ac:dyDescent="0.25">
      <c r="A12" s="4" t="s">
        <v>9</v>
      </c>
      <c r="B12" s="4" t="s">
        <v>10</v>
      </c>
      <c r="C12" s="10">
        <v>86753400</v>
      </c>
      <c r="D12" s="10">
        <v>74466147.719999999</v>
      </c>
      <c r="E12" s="10">
        <v>93421661.069999993</v>
      </c>
      <c r="F12" s="10">
        <f>E12-C12</f>
        <v>6668261.0699999928</v>
      </c>
    </row>
    <row r="13" spans="1:6" ht="167.25" customHeight="1" x14ac:dyDescent="0.25">
      <c r="A13" s="4" t="s">
        <v>11</v>
      </c>
      <c r="B13" s="4" t="s">
        <v>12</v>
      </c>
      <c r="C13" s="10">
        <v>225600</v>
      </c>
      <c r="D13" s="10">
        <v>174037.05</v>
      </c>
      <c r="E13" s="10">
        <v>225600</v>
      </c>
      <c r="F13" s="10">
        <f t="shared" ref="F13:F21" si="1">E13-C13</f>
        <v>0</v>
      </c>
    </row>
    <row r="14" spans="1:6" ht="63.75" x14ac:dyDescent="0.25">
      <c r="A14" s="4" t="s">
        <v>13</v>
      </c>
      <c r="B14" s="4" t="s">
        <v>14</v>
      </c>
      <c r="C14" s="10">
        <v>698000</v>
      </c>
      <c r="D14" s="10">
        <v>671779.29</v>
      </c>
      <c r="E14" s="10">
        <v>698000</v>
      </c>
      <c r="F14" s="10">
        <f>E14-C14</f>
        <v>0</v>
      </c>
    </row>
    <row r="15" spans="1:6" ht="195" customHeight="1" x14ac:dyDescent="0.25">
      <c r="A15" s="4" t="s">
        <v>143</v>
      </c>
      <c r="B15" s="4" t="s">
        <v>144</v>
      </c>
      <c r="C15" s="10">
        <v>0</v>
      </c>
      <c r="D15" s="10">
        <v>1743.28</v>
      </c>
      <c r="E15" s="10">
        <v>1743.28</v>
      </c>
      <c r="F15" s="10">
        <f>E15-C15</f>
        <v>1743.28</v>
      </c>
    </row>
    <row r="16" spans="1:6" ht="102.75" customHeight="1" x14ac:dyDescent="0.25">
      <c r="A16" s="4" t="s">
        <v>135</v>
      </c>
      <c r="B16" s="4" t="s">
        <v>145</v>
      </c>
      <c r="C16" s="10">
        <v>409300</v>
      </c>
      <c r="D16" s="10">
        <v>430110.45</v>
      </c>
      <c r="E16" s="10">
        <v>430110.45</v>
      </c>
      <c r="F16" s="10">
        <f>E16-C16</f>
        <v>20810.450000000012</v>
      </c>
    </row>
    <row r="17" spans="1:6" ht="94.5" customHeight="1" x14ac:dyDescent="0.25">
      <c r="A17" s="4" t="s">
        <v>146</v>
      </c>
      <c r="B17" s="4" t="s">
        <v>147</v>
      </c>
      <c r="C17" s="10">
        <v>59400</v>
      </c>
      <c r="D17" s="10">
        <v>59400</v>
      </c>
      <c r="E17" s="10">
        <v>59400</v>
      </c>
      <c r="F17" s="10">
        <f>E17-C17</f>
        <v>0</v>
      </c>
    </row>
    <row r="18" spans="1:6" x14ac:dyDescent="0.25">
      <c r="A18" s="4" t="s">
        <v>15</v>
      </c>
      <c r="B18" s="4" t="s">
        <v>16</v>
      </c>
      <c r="C18" s="10">
        <v>2900</v>
      </c>
      <c r="D18" s="10">
        <v>4623.5</v>
      </c>
      <c r="E18" s="10">
        <v>4623.5</v>
      </c>
      <c r="F18" s="10">
        <f t="shared" si="1"/>
        <v>1723.5</v>
      </c>
    </row>
    <row r="19" spans="1:6" ht="63.75" x14ac:dyDescent="0.25">
      <c r="A19" s="4" t="s">
        <v>17</v>
      </c>
      <c r="B19" s="4" t="s">
        <v>18</v>
      </c>
      <c r="C19" s="10">
        <v>1041000</v>
      </c>
      <c r="D19" s="10">
        <v>592734.63</v>
      </c>
      <c r="E19" s="10">
        <v>1041000</v>
      </c>
      <c r="F19" s="10">
        <f t="shared" si="1"/>
        <v>0</v>
      </c>
    </row>
    <row r="20" spans="1:6" ht="51" x14ac:dyDescent="0.25">
      <c r="A20" s="4" t="s">
        <v>19</v>
      </c>
      <c r="B20" s="4" t="s">
        <v>20</v>
      </c>
      <c r="C20" s="10">
        <v>1420000</v>
      </c>
      <c r="D20" s="10">
        <v>1578709.16</v>
      </c>
      <c r="E20" s="10">
        <v>1578709.16</v>
      </c>
      <c r="F20" s="10">
        <f t="shared" si="1"/>
        <v>158709.15999999992</v>
      </c>
    </row>
    <row r="21" spans="1:6" ht="51" x14ac:dyDescent="0.25">
      <c r="A21" s="4" t="s">
        <v>21</v>
      </c>
      <c r="B21" s="4" t="s">
        <v>22</v>
      </c>
      <c r="C21" s="10">
        <v>951000</v>
      </c>
      <c r="D21" s="10">
        <v>585985.49</v>
      </c>
      <c r="E21" s="10">
        <v>951000</v>
      </c>
      <c r="F21" s="10">
        <f t="shared" si="1"/>
        <v>0</v>
      </c>
    </row>
    <row r="22" spans="1:6" ht="38.25" x14ac:dyDescent="0.25">
      <c r="A22" s="11">
        <v>922</v>
      </c>
      <c r="B22" s="11" t="s">
        <v>25</v>
      </c>
      <c r="C22" s="9">
        <f>SUM(C23:C56)</f>
        <v>116505544.77</v>
      </c>
      <c r="D22" s="9">
        <f>SUM(D23:D56)</f>
        <v>100470663.04999998</v>
      </c>
      <c r="E22" s="9">
        <f>SUM(E23:E56)</f>
        <v>114682783.31999999</v>
      </c>
      <c r="F22" s="9">
        <f>SUM(F23:F56)</f>
        <v>-1822761.449999999</v>
      </c>
    </row>
    <row r="23" spans="1:6" ht="102" customHeight="1" x14ac:dyDescent="0.25">
      <c r="A23" s="4" t="s">
        <v>26</v>
      </c>
      <c r="B23" s="4" t="s">
        <v>23</v>
      </c>
      <c r="C23" s="10">
        <v>550000</v>
      </c>
      <c r="D23" s="10">
        <v>473454.37</v>
      </c>
      <c r="E23" s="10">
        <v>550000</v>
      </c>
      <c r="F23" s="10">
        <f>E23-C23</f>
        <v>0</v>
      </c>
    </row>
    <row r="24" spans="1:6" ht="90" customHeight="1" x14ac:dyDescent="0.25">
      <c r="A24" s="4" t="s">
        <v>119</v>
      </c>
      <c r="B24" s="4" t="s">
        <v>120</v>
      </c>
      <c r="C24" s="10">
        <v>73154.789999999994</v>
      </c>
      <c r="D24" s="10">
        <v>77705.67</v>
      </c>
      <c r="E24" s="10">
        <v>77705.67</v>
      </c>
      <c r="F24" s="10">
        <f>E24-C24</f>
        <v>4550.8800000000047</v>
      </c>
    </row>
    <row r="25" spans="1:6" ht="88.5" customHeight="1" x14ac:dyDescent="0.25">
      <c r="A25" s="4" t="s">
        <v>27</v>
      </c>
      <c r="B25" s="4" t="s">
        <v>28</v>
      </c>
      <c r="C25" s="10">
        <v>64800</v>
      </c>
      <c r="D25" s="10">
        <v>56543.22</v>
      </c>
      <c r="E25" s="10">
        <v>64800</v>
      </c>
      <c r="F25" s="10">
        <f t="shared" ref="F25:F56" si="2">E25-C25</f>
        <v>0</v>
      </c>
    </row>
    <row r="26" spans="1:6" ht="102" x14ac:dyDescent="0.25">
      <c r="A26" s="4" t="s">
        <v>29</v>
      </c>
      <c r="B26" s="4" t="s">
        <v>30</v>
      </c>
      <c r="C26" s="10">
        <v>680000</v>
      </c>
      <c r="D26" s="10">
        <v>420872.91</v>
      </c>
      <c r="E26" s="10">
        <v>680000</v>
      </c>
      <c r="F26" s="10">
        <f t="shared" si="2"/>
        <v>0</v>
      </c>
    </row>
    <row r="27" spans="1:6" ht="140.25" customHeight="1" x14ac:dyDescent="0.25">
      <c r="A27" s="4" t="s">
        <v>174</v>
      </c>
      <c r="B27" s="4" t="s">
        <v>175</v>
      </c>
      <c r="C27" s="10">
        <v>160739.85999999999</v>
      </c>
      <c r="D27" s="10">
        <v>177446.35</v>
      </c>
      <c r="E27" s="10">
        <v>177446.35</v>
      </c>
      <c r="F27" s="10">
        <f t="shared" si="2"/>
        <v>16706.49000000002</v>
      </c>
    </row>
    <row r="28" spans="1:6" ht="51" x14ac:dyDescent="0.25">
      <c r="A28" s="4" t="s">
        <v>101</v>
      </c>
      <c r="B28" s="4" t="s">
        <v>102</v>
      </c>
      <c r="C28" s="10">
        <v>11432</v>
      </c>
      <c r="D28" s="10">
        <v>11432</v>
      </c>
      <c r="E28" s="10">
        <v>11432</v>
      </c>
      <c r="F28" s="10">
        <f t="shared" si="2"/>
        <v>0</v>
      </c>
    </row>
    <row r="29" spans="1:6" ht="25.5" x14ac:dyDescent="0.25">
      <c r="A29" s="4" t="s">
        <v>99</v>
      </c>
      <c r="B29" s="4" t="s">
        <v>100</v>
      </c>
      <c r="C29" s="10">
        <v>528.21</v>
      </c>
      <c r="D29" s="10">
        <v>528.21</v>
      </c>
      <c r="E29" s="10">
        <v>528.21</v>
      </c>
      <c r="F29" s="10">
        <f t="shared" si="2"/>
        <v>0</v>
      </c>
    </row>
    <row r="30" spans="1:6" ht="63.75" x14ac:dyDescent="0.25">
      <c r="A30" s="3" t="s">
        <v>31</v>
      </c>
      <c r="B30" s="4" t="s">
        <v>24</v>
      </c>
      <c r="C30" s="10">
        <v>200000</v>
      </c>
      <c r="D30" s="10">
        <v>768255.46</v>
      </c>
      <c r="E30" s="10">
        <v>861755.46</v>
      </c>
      <c r="F30" s="10">
        <f t="shared" si="2"/>
        <v>661755.46</v>
      </c>
    </row>
    <row r="31" spans="1:6" ht="67.5" customHeight="1" x14ac:dyDescent="0.25">
      <c r="A31" s="3" t="s">
        <v>133</v>
      </c>
      <c r="B31" s="4" t="s">
        <v>134</v>
      </c>
      <c r="C31" s="10">
        <v>97228.89</v>
      </c>
      <c r="D31" s="10">
        <v>97228.89</v>
      </c>
      <c r="E31" s="10">
        <v>97228.89</v>
      </c>
      <c r="F31" s="10">
        <f t="shared" si="2"/>
        <v>0</v>
      </c>
    </row>
    <row r="32" spans="1:6" ht="102" x14ac:dyDescent="0.25">
      <c r="A32" s="3" t="s">
        <v>121</v>
      </c>
      <c r="B32" s="4" t="s">
        <v>122</v>
      </c>
      <c r="C32" s="10">
        <v>8421.9699999999993</v>
      </c>
      <c r="D32" s="10">
        <v>99890.57</v>
      </c>
      <c r="E32" s="10">
        <v>99890.57</v>
      </c>
      <c r="F32" s="10">
        <f t="shared" si="2"/>
        <v>91468.6</v>
      </c>
    </row>
    <row r="33" spans="1:6" ht="38.25" x14ac:dyDescent="0.25">
      <c r="A33" s="3" t="s">
        <v>148</v>
      </c>
      <c r="B33" s="4" t="s">
        <v>149</v>
      </c>
      <c r="C33" s="10">
        <v>-0.8</v>
      </c>
      <c r="D33" s="10">
        <v>-0.8</v>
      </c>
      <c r="E33" s="10">
        <v>-0.8</v>
      </c>
      <c r="F33" s="10">
        <f t="shared" si="2"/>
        <v>0</v>
      </c>
    </row>
    <row r="34" spans="1:6" ht="89.25" x14ac:dyDescent="0.25">
      <c r="A34" s="3" t="s">
        <v>150</v>
      </c>
      <c r="B34" s="4" t="s">
        <v>157</v>
      </c>
      <c r="C34" s="10">
        <v>13808.92</v>
      </c>
      <c r="D34" s="10">
        <v>13808.92</v>
      </c>
      <c r="E34" s="10">
        <v>13808.92</v>
      </c>
      <c r="F34" s="10">
        <f t="shared" si="2"/>
        <v>0</v>
      </c>
    </row>
    <row r="35" spans="1:6" ht="102" x14ac:dyDescent="0.25">
      <c r="A35" s="3" t="s">
        <v>151</v>
      </c>
      <c r="B35" s="4" t="s">
        <v>158</v>
      </c>
      <c r="C35" s="10">
        <v>13042.46</v>
      </c>
      <c r="D35" s="10">
        <v>13042.46</v>
      </c>
      <c r="E35" s="10">
        <v>13042.46</v>
      </c>
      <c r="F35" s="10">
        <f t="shared" si="2"/>
        <v>0</v>
      </c>
    </row>
    <row r="36" spans="1:6" ht="89.25" x14ac:dyDescent="0.25">
      <c r="A36" s="3" t="s">
        <v>152</v>
      </c>
      <c r="B36" s="4" t="s">
        <v>159</v>
      </c>
      <c r="C36" s="10">
        <v>8720.2099999999991</v>
      </c>
      <c r="D36" s="10">
        <v>8720.2099999999991</v>
      </c>
      <c r="E36" s="10">
        <v>8720.2099999999991</v>
      </c>
      <c r="F36" s="10">
        <f t="shared" si="2"/>
        <v>0</v>
      </c>
    </row>
    <row r="37" spans="1:6" ht="89.25" x14ac:dyDescent="0.25">
      <c r="A37" s="3" t="s">
        <v>153</v>
      </c>
      <c r="B37" s="4" t="s">
        <v>160</v>
      </c>
      <c r="C37" s="10">
        <v>12522.12</v>
      </c>
      <c r="D37" s="10">
        <v>12522.12</v>
      </c>
      <c r="E37" s="10">
        <v>12522.12</v>
      </c>
      <c r="F37" s="10">
        <f t="shared" si="2"/>
        <v>0</v>
      </c>
    </row>
    <row r="38" spans="1:6" ht="89.25" x14ac:dyDescent="0.25">
      <c r="A38" s="3" t="s">
        <v>154</v>
      </c>
      <c r="B38" s="4" t="s">
        <v>161</v>
      </c>
      <c r="C38" s="10">
        <v>12502.55</v>
      </c>
      <c r="D38" s="27">
        <v>12502.55</v>
      </c>
      <c r="E38" s="10">
        <v>12502.55</v>
      </c>
      <c r="F38" s="10">
        <f t="shared" si="2"/>
        <v>0</v>
      </c>
    </row>
    <row r="39" spans="1:6" ht="89.25" x14ac:dyDescent="0.25">
      <c r="A39" s="3" t="s">
        <v>155</v>
      </c>
      <c r="B39" s="4" t="s">
        <v>162</v>
      </c>
      <c r="C39" s="10">
        <v>14291.36</v>
      </c>
      <c r="D39" s="27">
        <v>14291.36</v>
      </c>
      <c r="E39" s="10">
        <v>14291.36</v>
      </c>
      <c r="F39" s="10">
        <f t="shared" si="2"/>
        <v>0</v>
      </c>
    </row>
    <row r="40" spans="1:6" ht="102" x14ac:dyDescent="0.25">
      <c r="A40" s="3" t="s">
        <v>156</v>
      </c>
      <c r="B40" s="4" t="s">
        <v>163</v>
      </c>
      <c r="C40" s="10">
        <v>12115.4</v>
      </c>
      <c r="D40" s="27">
        <v>12115.4</v>
      </c>
      <c r="E40" s="10">
        <v>12115.4</v>
      </c>
      <c r="F40" s="10">
        <f t="shared" si="2"/>
        <v>0</v>
      </c>
    </row>
    <row r="41" spans="1:6" ht="38.25" x14ac:dyDescent="0.25">
      <c r="A41" s="3" t="s">
        <v>115</v>
      </c>
      <c r="B41" s="4" t="s">
        <v>32</v>
      </c>
      <c r="C41" s="10">
        <v>15066200</v>
      </c>
      <c r="D41" s="10">
        <v>12555168</v>
      </c>
      <c r="E41" s="10">
        <v>15066200</v>
      </c>
      <c r="F41" s="10">
        <f t="shared" si="2"/>
        <v>0</v>
      </c>
    </row>
    <row r="42" spans="1:6" ht="51" x14ac:dyDescent="0.25">
      <c r="A42" s="3" t="s">
        <v>114</v>
      </c>
      <c r="B42" s="4" t="s">
        <v>98</v>
      </c>
      <c r="C42" s="10">
        <v>12834422.32</v>
      </c>
      <c r="D42" s="10">
        <v>9985886.3200000003</v>
      </c>
      <c r="E42" s="10">
        <v>12834422.32</v>
      </c>
      <c r="F42" s="10">
        <f t="shared" si="2"/>
        <v>0</v>
      </c>
    </row>
    <row r="43" spans="1:6" ht="102" x14ac:dyDescent="0.25">
      <c r="A43" s="3" t="s">
        <v>123</v>
      </c>
      <c r="B43" s="4" t="s">
        <v>124</v>
      </c>
      <c r="C43" s="10">
        <v>16765982.609999999</v>
      </c>
      <c r="D43" s="10">
        <v>16278946.65</v>
      </c>
      <c r="E43" s="10">
        <v>16278946.65</v>
      </c>
      <c r="F43" s="10">
        <f t="shared" si="2"/>
        <v>-487035.95999999903</v>
      </c>
    </row>
    <row r="44" spans="1:6" ht="141.75" customHeight="1" x14ac:dyDescent="0.25">
      <c r="A44" s="3" t="s">
        <v>125</v>
      </c>
      <c r="B44" s="4" t="s">
        <v>164</v>
      </c>
      <c r="C44" s="10">
        <v>1472278.78</v>
      </c>
      <c r="D44" s="10">
        <v>0</v>
      </c>
      <c r="E44" s="10">
        <v>0</v>
      </c>
      <c r="F44" s="10">
        <f t="shared" si="2"/>
        <v>-1472278.78</v>
      </c>
    </row>
    <row r="45" spans="1:6" ht="120" customHeight="1" x14ac:dyDescent="0.25">
      <c r="A45" s="3" t="s">
        <v>126</v>
      </c>
      <c r="B45" s="4" t="s">
        <v>127</v>
      </c>
      <c r="C45" s="10">
        <v>14871.5</v>
      </c>
      <c r="D45" s="10">
        <v>0</v>
      </c>
      <c r="E45" s="10">
        <v>0</v>
      </c>
      <c r="F45" s="10">
        <f t="shared" si="2"/>
        <v>-14871.5</v>
      </c>
    </row>
    <row r="46" spans="1:6" ht="41.25" customHeight="1" x14ac:dyDescent="0.25">
      <c r="A46" s="3" t="s">
        <v>128</v>
      </c>
      <c r="B46" s="4" t="s">
        <v>129</v>
      </c>
      <c r="C46" s="10">
        <v>31872.32</v>
      </c>
      <c r="D46" s="27">
        <v>31872.32</v>
      </c>
      <c r="E46" s="10">
        <v>31872.32</v>
      </c>
      <c r="F46" s="10">
        <f t="shared" si="2"/>
        <v>0</v>
      </c>
    </row>
    <row r="47" spans="1:6" ht="51" x14ac:dyDescent="0.25">
      <c r="A47" s="3" t="s">
        <v>113</v>
      </c>
      <c r="B47" s="4" t="s">
        <v>130</v>
      </c>
      <c r="C47" s="10">
        <v>7615193.5099999998</v>
      </c>
      <c r="D47" s="10">
        <v>7043080.6600000001</v>
      </c>
      <c r="E47" s="10">
        <v>7043080.6600000001</v>
      </c>
      <c r="F47" s="10">
        <f t="shared" si="2"/>
        <v>-572112.84999999963</v>
      </c>
    </row>
    <row r="48" spans="1:6" ht="25.5" x14ac:dyDescent="0.25">
      <c r="A48" s="4" t="s">
        <v>112</v>
      </c>
      <c r="B48" s="4" t="s">
        <v>33</v>
      </c>
      <c r="C48" s="10">
        <v>7860376.4800000004</v>
      </c>
      <c r="D48" s="10">
        <v>7320346.0800000001</v>
      </c>
      <c r="E48" s="10">
        <v>7804641.9500000002</v>
      </c>
      <c r="F48" s="10">
        <f t="shared" si="2"/>
        <v>-55734.530000000261</v>
      </c>
    </row>
    <row r="49" spans="1:6" ht="53.25" customHeight="1" x14ac:dyDescent="0.25">
      <c r="A49" s="4" t="s">
        <v>111</v>
      </c>
      <c r="B49" s="4" t="s">
        <v>34</v>
      </c>
      <c r="C49" s="10">
        <v>692535</v>
      </c>
      <c r="D49" s="10">
        <v>540564.09</v>
      </c>
      <c r="E49" s="10">
        <v>692535</v>
      </c>
      <c r="F49" s="10">
        <f t="shared" si="2"/>
        <v>0</v>
      </c>
    </row>
    <row r="50" spans="1:6" ht="89.25" customHeight="1" x14ac:dyDescent="0.25">
      <c r="A50" s="4" t="s">
        <v>116</v>
      </c>
      <c r="B50" s="4" t="s">
        <v>35</v>
      </c>
      <c r="C50" s="10">
        <v>29575.94</v>
      </c>
      <c r="D50" s="10">
        <v>17745.580000000002</v>
      </c>
      <c r="E50" s="10">
        <v>29575.94</v>
      </c>
      <c r="F50" s="10">
        <f t="shared" si="2"/>
        <v>0</v>
      </c>
    </row>
    <row r="51" spans="1:6" ht="102" customHeight="1" x14ac:dyDescent="0.25">
      <c r="A51" s="4" t="s">
        <v>132</v>
      </c>
      <c r="B51" s="4" t="s">
        <v>131</v>
      </c>
      <c r="C51" s="10">
        <v>52186825.82</v>
      </c>
      <c r="D51" s="10">
        <v>44513261.369999997</v>
      </c>
      <c r="E51" s="10">
        <v>52186825.82</v>
      </c>
      <c r="F51" s="10">
        <f t="shared" si="2"/>
        <v>0</v>
      </c>
    </row>
    <row r="52" spans="1:6" ht="141" customHeight="1" x14ac:dyDescent="0.25">
      <c r="A52" s="4" t="s">
        <v>169</v>
      </c>
      <c r="B52" s="4" t="s">
        <v>173</v>
      </c>
      <c r="C52" s="10">
        <v>0</v>
      </c>
      <c r="D52" s="10">
        <v>-93461.18</v>
      </c>
      <c r="E52" s="10">
        <v>0</v>
      </c>
      <c r="F52" s="10">
        <f t="shared" si="2"/>
        <v>0</v>
      </c>
    </row>
    <row r="53" spans="1:6" ht="53.25" customHeight="1" x14ac:dyDescent="0.25">
      <c r="A53" s="4" t="s">
        <v>165</v>
      </c>
      <c r="B53" s="4" t="s">
        <v>166</v>
      </c>
      <c r="C53" s="10">
        <v>416417.49</v>
      </c>
      <c r="D53" s="10">
        <v>416417.49</v>
      </c>
      <c r="E53" s="10">
        <v>416417.49</v>
      </c>
      <c r="F53" s="10">
        <f t="shared" si="2"/>
        <v>0</v>
      </c>
    </row>
    <row r="54" spans="1:6" ht="52.5" customHeight="1" x14ac:dyDescent="0.25">
      <c r="A54" s="4" t="s">
        <v>167</v>
      </c>
      <c r="B54" s="4" t="s">
        <v>168</v>
      </c>
      <c r="C54" s="10">
        <v>57400.9</v>
      </c>
      <c r="D54" s="10">
        <v>62191.64</v>
      </c>
      <c r="E54" s="10">
        <v>62191.64</v>
      </c>
      <c r="F54" s="10">
        <f t="shared" si="2"/>
        <v>4790.739999999998</v>
      </c>
    </row>
    <row r="55" spans="1:6" ht="78.75" customHeight="1" x14ac:dyDescent="0.25">
      <c r="A55" s="4" t="s">
        <v>170</v>
      </c>
      <c r="B55" s="4" t="s">
        <v>171</v>
      </c>
      <c r="C55" s="10">
        <v>-414888.95</v>
      </c>
      <c r="D55" s="10">
        <v>-414888.95</v>
      </c>
      <c r="E55" s="10">
        <v>-414888.95</v>
      </c>
      <c r="F55" s="10">
        <f t="shared" si="2"/>
        <v>0</v>
      </c>
    </row>
    <row r="56" spans="1:6" ht="65.25" customHeight="1" x14ac:dyDescent="0.25">
      <c r="A56" s="4" t="s">
        <v>179</v>
      </c>
      <c r="B56" s="4" t="s">
        <v>172</v>
      </c>
      <c r="C56" s="10">
        <v>-56826.89</v>
      </c>
      <c r="D56" s="10">
        <v>-56826.89</v>
      </c>
      <c r="E56" s="10">
        <v>-56826.89</v>
      </c>
      <c r="F56" s="10">
        <f t="shared" si="2"/>
        <v>0</v>
      </c>
    </row>
    <row r="57" spans="1:6" x14ac:dyDescent="0.25">
      <c r="A57" s="12" t="s">
        <v>36</v>
      </c>
      <c r="B57" s="12"/>
      <c r="C57" s="9">
        <f>C6+C11+C22</f>
        <v>210486644.76999998</v>
      </c>
      <c r="D57" s="9">
        <f>D6+D11+D22</f>
        <v>181203056.76999998</v>
      </c>
      <c r="E57" s="9">
        <f>E6+E11+E22</f>
        <v>215515607.94999999</v>
      </c>
      <c r="F57" s="9">
        <f>F6+F11+F22</f>
        <v>5028963.1799999941</v>
      </c>
    </row>
  </sheetData>
  <mergeCells count="2">
    <mergeCell ref="A1:F1"/>
    <mergeCell ref="A3:F3"/>
  </mergeCells>
  <phoneticPr fontId="9" type="noConversion"/>
  <pageMargins left="0" right="0" top="0" bottom="0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H41"/>
  <sheetViews>
    <sheetView zoomScale="118" zoomScaleNormal="118" workbookViewId="0">
      <selection activeCell="D9" sqref="D9"/>
    </sheetView>
  </sheetViews>
  <sheetFormatPr defaultRowHeight="15" x14ac:dyDescent="0.25"/>
  <cols>
    <col min="1" max="1" width="32.140625" customWidth="1"/>
    <col min="2" max="2" width="4.42578125" customWidth="1"/>
    <col min="3" max="3" width="5.85546875" customWidth="1"/>
    <col min="4" max="4" width="12" customWidth="1"/>
    <col min="5" max="5" width="4.85546875" customWidth="1"/>
    <col min="6" max="6" width="13" customWidth="1"/>
    <col min="7" max="7" width="12.28515625" customWidth="1"/>
    <col min="8" max="8" width="12.140625" customWidth="1"/>
    <col min="9" max="9" width="13.140625" customWidth="1"/>
  </cols>
  <sheetData>
    <row r="1" spans="1:9" x14ac:dyDescent="0.25">
      <c r="A1" s="43"/>
      <c r="B1" s="43"/>
      <c r="C1" s="43"/>
      <c r="D1" s="43"/>
      <c r="E1" s="43"/>
      <c r="F1" s="43"/>
      <c r="G1" s="43"/>
      <c r="H1" s="43"/>
      <c r="I1" s="43"/>
    </row>
    <row r="2" spans="1:9" x14ac:dyDescent="0.25">
      <c r="A2" s="45" t="s">
        <v>140</v>
      </c>
      <c r="B2" s="45"/>
      <c r="C2" s="45"/>
      <c r="D2" s="45"/>
      <c r="E2" s="45"/>
      <c r="F2" s="45"/>
      <c r="G2" s="45"/>
      <c r="H2" s="45"/>
      <c r="I2" s="45"/>
    </row>
    <row r="3" spans="1:9" x14ac:dyDescent="0.25">
      <c r="A3" s="45"/>
      <c r="B3" s="45"/>
      <c r="C3" s="45"/>
      <c r="D3" s="45"/>
      <c r="E3" s="45"/>
      <c r="F3" s="45"/>
      <c r="G3" s="45"/>
      <c r="H3" s="45"/>
      <c r="I3" s="45"/>
    </row>
    <row r="4" spans="1:9" ht="93" customHeight="1" x14ac:dyDescent="0.25">
      <c r="A4" s="11" t="s">
        <v>37</v>
      </c>
      <c r="B4" s="1" t="s">
        <v>38</v>
      </c>
      <c r="C4" s="1" t="s">
        <v>39</v>
      </c>
      <c r="D4" s="1" t="s">
        <v>42</v>
      </c>
      <c r="E4" s="1" t="s">
        <v>41</v>
      </c>
      <c r="F4" s="11" t="s">
        <v>141</v>
      </c>
      <c r="G4" s="11" t="s">
        <v>142</v>
      </c>
      <c r="H4" s="1" t="s">
        <v>106</v>
      </c>
      <c r="I4" s="1" t="s">
        <v>2</v>
      </c>
    </row>
    <row r="5" spans="1:9" x14ac:dyDescent="0.25">
      <c r="A5" s="13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25.5" x14ac:dyDescent="0.25">
      <c r="A6" s="1" t="s">
        <v>43</v>
      </c>
      <c r="B6" s="11">
        <v>921</v>
      </c>
      <c r="C6" s="20" t="s">
        <v>93</v>
      </c>
      <c r="D6" s="20" t="s">
        <v>94</v>
      </c>
      <c r="E6" s="25" t="s">
        <v>95</v>
      </c>
      <c r="F6" s="9">
        <f>F7</f>
        <v>923600</v>
      </c>
      <c r="G6" s="9">
        <f>G7</f>
        <v>667406</v>
      </c>
      <c r="H6" s="9">
        <f>H7</f>
        <v>894830</v>
      </c>
      <c r="I6" s="9">
        <f>I7</f>
        <v>-28770</v>
      </c>
    </row>
    <row r="7" spans="1:9" x14ac:dyDescent="0.25">
      <c r="A7" s="18" t="s">
        <v>44</v>
      </c>
      <c r="B7" s="19">
        <v>921</v>
      </c>
      <c r="C7" s="19" t="s">
        <v>40</v>
      </c>
      <c r="D7" s="19" t="s">
        <v>94</v>
      </c>
      <c r="E7" s="26" t="s">
        <v>95</v>
      </c>
      <c r="F7" s="17">
        <f>F8+F9</f>
        <v>923600</v>
      </c>
      <c r="G7" s="17">
        <f>G8+G9</f>
        <v>667406</v>
      </c>
      <c r="H7" s="17">
        <f>H8+H9</f>
        <v>894830</v>
      </c>
      <c r="I7" s="17">
        <f>I8+I9</f>
        <v>-28770</v>
      </c>
    </row>
    <row r="8" spans="1:9" ht="63.75" x14ac:dyDescent="0.25">
      <c r="A8" s="30" t="s">
        <v>47</v>
      </c>
      <c r="B8" s="31">
        <v>921</v>
      </c>
      <c r="C8" s="31" t="s">
        <v>48</v>
      </c>
      <c r="D8" s="31" t="s">
        <v>94</v>
      </c>
      <c r="E8" s="28" t="s">
        <v>95</v>
      </c>
      <c r="F8" s="32">
        <v>805400</v>
      </c>
      <c r="G8" s="32">
        <v>577976</v>
      </c>
      <c r="H8" s="33">
        <v>805400</v>
      </c>
      <c r="I8" s="33">
        <f>H8-F8</f>
        <v>0</v>
      </c>
    </row>
    <row r="9" spans="1:9" ht="15" customHeight="1" x14ac:dyDescent="0.25">
      <c r="A9" s="34" t="s">
        <v>49</v>
      </c>
      <c r="B9" s="31">
        <v>921</v>
      </c>
      <c r="C9" s="31" t="s">
        <v>50</v>
      </c>
      <c r="D9" s="31" t="s">
        <v>94</v>
      </c>
      <c r="E9" s="28" t="s">
        <v>95</v>
      </c>
      <c r="F9" s="32">
        <v>118200</v>
      </c>
      <c r="G9" s="32">
        <v>89430</v>
      </c>
      <c r="H9" s="33">
        <v>89430</v>
      </c>
      <c r="I9" s="33">
        <f t="shared" ref="I9" si="0">H9-F9</f>
        <v>-28770</v>
      </c>
    </row>
    <row r="10" spans="1:9" ht="25.5" x14ac:dyDescent="0.25">
      <c r="A10" s="22" t="s">
        <v>51</v>
      </c>
      <c r="B10" s="23">
        <v>922</v>
      </c>
      <c r="C10" s="23" t="s">
        <v>93</v>
      </c>
      <c r="D10" s="23" t="s">
        <v>94</v>
      </c>
      <c r="E10" s="25" t="s">
        <v>95</v>
      </c>
      <c r="F10" s="24">
        <f>F11+F16+F18+F20+F24+F28+F31+F33+F36</f>
        <v>227366544.76999998</v>
      </c>
      <c r="G10" s="24">
        <f>G11+G16+G18+G20+G24+G28+G31+G33+G36</f>
        <v>180467775.69</v>
      </c>
      <c r="H10" s="24">
        <f>H11+H16+H18+H20+H24+H28+H31+H33+H36</f>
        <v>223858970.91</v>
      </c>
      <c r="I10" s="24">
        <f>I11+I16+I18+I20+I24+I28+I31+I33+I36</f>
        <v>-3507573.86</v>
      </c>
    </row>
    <row r="11" spans="1:9" x14ac:dyDescent="0.25">
      <c r="A11" s="12" t="s">
        <v>44</v>
      </c>
      <c r="B11" s="14">
        <v>921</v>
      </c>
      <c r="C11" s="14" t="s">
        <v>40</v>
      </c>
      <c r="D11" s="14" t="s">
        <v>94</v>
      </c>
      <c r="E11" s="25" t="s">
        <v>95</v>
      </c>
      <c r="F11" s="24">
        <f>F12+F13+F14+F15</f>
        <v>21646484.949999999</v>
      </c>
      <c r="G11" s="24">
        <f>G12+G13+G14+G15</f>
        <v>16445497.4</v>
      </c>
      <c r="H11" s="24">
        <f>H12+H13+H14+H15</f>
        <v>21591658.949999999</v>
      </c>
      <c r="I11" s="24">
        <f>I12+I13+I14+I15</f>
        <v>-54826</v>
      </c>
    </row>
    <row r="12" spans="1:9" ht="51" x14ac:dyDescent="0.25">
      <c r="A12" s="30" t="s">
        <v>45</v>
      </c>
      <c r="B12" s="35">
        <v>922</v>
      </c>
      <c r="C12" s="35" t="s">
        <v>46</v>
      </c>
      <c r="D12" s="31" t="s">
        <v>94</v>
      </c>
      <c r="E12" s="28" t="s">
        <v>95</v>
      </c>
      <c r="F12" s="36">
        <v>853800</v>
      </c>
      <c r="G12" s="36">
        <v>534219.91</v>
      </c>
      <c r="H12" s="33">
        <v>853800</v>
      </c>
      <c r="I12" s="33">
        <f>H12-F12</f>
        <v>0</v>
      </c>
    </row>
    <row r="13" spans="1:9" ht="76.5" x14ac:dyDescent="0.25">
      <c r="A13" s="30" t="s">
        <v>53</v>
      </c>
      <c r="B13" s="31">
        <v>922</v>
      </c>
      <c r="C13" s="31" t="s">
        <v>52</v>
      </c>
      <c r="D13" s="31" t="s">
        <v>94</v>
      </c>
      <c r="E13" s="28" t="s">
        <v>95</v>
      </c>
      <c r="F13" s="32">
        <v>14942962</v>
      </c>
      <c r="G13" s="32">
        <v>11745436.67</v>
      </c>
      <c r="H13" s="33">
        <v>14941962</v>
      </c>
      <c r="I13" s="33">
        <f t="shared" ref="I13:I15" si="1">H13-F13</f>
        <v>-1000</v>
      </c>
    </row>
    <row r="14" spans="1:9" x14ac:dyDescent="0.25">
      <c r="A14" s="34" t="s">
        <v>54</v>
      </c>
      <c r="B14" s="31">
        <v>922</v>
      </c>
      <c r="C14" s="31" t="s">
        <v>55</v>
      </c>
      <c r="D14" s="31" t="s">
        <v>94</v>
      </c>
      <c r="E14" s="37" t="s">
        <v>95</v>
      </c>
      <c r="F14" s="32">
        <v>180000</v>
      </c>
      <c r="G14" s="32">
        <v>0</v>
      </c>
      <c r="H14" s="33">
        <v>180000</v>
      </c>
      <c r="I14" s="33">
        <f t="shared" si="1"/>
        <v>0</v>
      </c>
    </row>
    <row r="15" spans="1:9" x14ac:dyDescent="0.25">
      <c r="A15" s="34" t="s">
        <v>49</v>
      </c>
      <c r="B15" s="31">
        <v>922</v>
      </c>
      <c r="C15" s="31" t="s">
        <v>50</v>
      </c>
      <c r="D15" s="31" t="s">
        <v>94</v>
      </c>
      <c r="E15" s="37" t="s">
        <v>95</v>
      </c>
      <c r="F15" s="32">
        <v>5669722.9500000002</v>
      </c>
      <c r="G15" s="32">
        <v>4165840.82</v>
      </c>
      <c r="H15" s="33">
        <v>5615896.9500000002</v>
      </c>
      <c r="I15" s="33">
        <f t="shared" si="1"/>
        <v>-53826</v>
      </c>
    </row>
    <row r="16" spans="1:9" x14ac:dyDescent="0.25">
      <c r="A16" s="12" t="s">
        <v>56</v>
      </c>
      <c r="B16" s="14">
        <v>922</v>
      </c>
      <c r="C16" s="14" t="s">
        <v>92</v>
      </c>
      <c r="D16" s="14" t="s">
        <v>94</v>
      </c>
      <c r="E16" s="25" t="s">
        <v>95</v>
      </c>
      <c r="F16" s="9">
        <f>F17</f>
        <v>692535</v>
      </c>
      <c r="G16" s="9">
        <f>G17</f>
        <v>540564.09</v>
      </c>
      <c r="H16" s="9">
        <f>H17</f>
        <v>692535</v>
      </c>
      <c r="I16" s="9">
        <f>I17</f>
        <v>0</v>
      </c>
    </row>
    <row r="17" spans="1:164" ht="25.5" x14ac:dyDescent="0.25">
      <c r="A17" s="30" t="s">
        <v>58</v>
      </c>
      <c r="B17" s="31">
        <v>922</v>
      </c>
      <c r="C17" s="31" t="s">
        <v>59</v>
      </c>
      <c r="D17" s="31" t="s">
        <v>94</v>
      </c>
      <c r="E17" s="28" t="s">
        <v>95</v>
      </c>
      <c r="F17" s="32">
        <v>692535</v>
      </c>
      <c r="G17" s="32">
        <v>540564.09</v>
      </c>
      <c r="H17" s="16">
        <v>692535</v>
      </c>
      <c r="I17" s="33">
        <f>H17-F17</f>
        <v>0</v>
      </c>
    </row>
    <row r="18" spans="1:164" ht="25.5" x14ac:dyDescent="0.25">
      <c r="A18" s="1" t="s">
        <v>60</v>
      </c>
      <c r="B18" s="20">
        <v>922</v>
      </c>
      <c r="C18" s="20" t="s">
        <v>57</v>
      </c>
      <c r="D18" s="20" t="s">
        <v>94</v>
      </c>
      <c r="E18" s="25" t="s">
        <v>95</v>
      </c>
      <c r="F18" s="9">
        <f>F19</f>
        <v>190540</v>
      </c>
      <c r="G18" s="9">
        <f>G19</f>
        <v>144905</v>
      </c>
      <c r="H18" s="9">
        <f>H19</f>
        <v>190540</v>
      </c>
      <c r="I18" s="9">
        <f>I19</f>
        <v>0</v>
      </c>
    </row>
    <row r="19" spans="1:164" ht="51" x14ac:dyDescent="0.25">
      <c r="A19" s="30" t="s">
        <v>118</v>
      </c>
      <c r="B19" s="31">
        <v>922</v>
      </c>
      <c r="C19" s="31" t="s">
        <v>117</v>
      </c>
      <c r="D19" s="31" t="s">
        <v>94</v>
      </c>
      <c r="E19" s="28" t="s">
        <v>95</v>
      </c>
      <c r="F19" s="32">
        <v>190540</v>
      </c>
      <c r="G19" s="32">
        <v>144905</v>
      </c>
      <c r="H19" s="33">
        <v>190540</v>
      </c>
      <c r="I19" s="33">
        <f>H19-F19</f>
        <v>0</v>
      </c>
    </row>
    <row r="20" spans="1:164" x14ac:dyDescent="0.25">
      <c r="A20" s="21" t="s">
        <v>61</v>
      </c>
      <c r="B20" s="14">
        <v>922</v>
      </c>
      <c r="C20" s="14" t="s">
        <v>62</v>
      </c>
      <c r="D20" s="14" t="s">
        <v>94</v>
      </c>
      <c r="E20" s="25" t="s">
        <v>95</v>
      </c>
      <c r="F20" s="9">
        <f>F22+F23+F21</f>
        <v>94731544.459999993</v>
      </c>
      <c r="G20" s="9">
        <f>G22+G23+G21</f>
        <v>80714798.019999996</v>
      </c>
      <c r="H20" s="9">
        <f>H22+H23+H21</f>
        <v>94129127.739999995</v>
      </c>
      <c r="I20" s="9">
        <f>I22+I23+I21</f>
        <v>-602416.71999999881</v>
      </c>
    </row>
    <row r="21" spans="1:164" ht="15" customHeight="1" x14ac:dyDescent="0.25">
      <c r="A21" s="30" t="s">
        <v>103</v>
      </c>
      <c r="B21" s="38">
        <v>922</v>
      </c>
      <c r="C21" s="38" t="s">
        <v>104</v>
      </c>
      <c r="D21" s="39" t="s">
        <v>94</v>
      </c>
      <c r="E21" s="37" t="s">
        <v>95</v>
      </c>
      <c r="F21" s="36">
        <v>2001504.69</v>
      </c>
      <c r="G21" s="36">
        <v>1661044.19</v>
      </c>
      <c r="H21" s="40">
        <v>2001504.69</v>
      </c>
      <c r="I21" s="40">
        <f>H21-F21</f>
        <v>0</v>
      </c>
    </row>
    <row r="22" spans="1:164" ht="25.5" x14ac:dyDescent="0.25">
      <c r="A22" s="30" t="s">
        <v>63</v>
      </c>
      <c r="B22" s="31">
        <v>922</v>
      </c>
      <c r="C22" s="31" t="s">
        <v>64</v>
      </c>
      <c r="D22" s="31" t="s">
        <v>94</v>
      </c>
      <c r="E22" s="28" t="s">
        <v>95</v>
      </c>
      <c r="F22" s="32">
        <v>92295951.75</v>
      </c>
      <c r="G22" s="32">
        <v>78805449.810000002</v>
      </c>
      <c r="H22" s="33">
        <v>91693535.030000001</v>
      </c>
      <c r="I22" s="40">
        <f t="shared" ref="I22:I23" si="2">H22-F22</f>
        <v>-602416.71999999881</v>
      </c>
    </row>
    <row r="23" spans="1:164" ht="25.5" x14ac:dyDescent="0.25">
      <c r="A23" s="30" t="s">
        <v>65</v>
      </c>
      <c r="B23" s="31">
        <v>922</v>
      </c>
      <c r="C23" s="31" t="s">
        <v>66</v>
      </c>
      <c r="D23" s="31" t="s">
        <v>94</v>
      </c>
      <c r="E23" s="37" t="s">
        <v>95</v>
      </c>
      <c r="F23" s="32">
        <v>434088.02</v>
      </c>
      <c r="G23" s="32">
        <v>248304.02</v>
      </c>
      <c r="H23" s="33">
        <v>434088.02</v>
      </c>
      <c r="I23" s="40">
        <f t="shared" si="2"/>
        <v>0</v>
      </c>
    </row>
    <row r="24" spans="1:164" x14ac:dyDescent="0.25">
      <c r="A24" s="12" t="s">
        <v>67</v>
      </c>
      <c r="B24" s="14">
        <v>922</v>
      </c>
      <c r="C24" s="14" t="s">
        <v>68</v>
      </c>
      <c r="D24" s="14" t="s">
        <v>94</v>
      </c>
      <c r="E24" s="25" t="s">
        <v>95</v>
      </c>
      <c r="F24" s="9">
        <f>F25+F26+F27</f>
        <v>58456845.230000004</v>
      </c>
      <c r="G24" s="9">
        <f>G25+G26+G27</f>
        <v>46788181.119999997</v>
      </c>
      <c r="H24" s="9">
        <f>H25+H26+H27</f>
        <v>55966904.090000004</v>
      </c>
      <c r="I24" s="9">
        <f>I25+I26+I27</f>
        <v>-2489941.1400000011</v>
      </c>
    </row>
    <row r="25" spans="1:164" x14ac:dyDescent="0.25">
      <c r="A25" s="34" t="s">
        <v>69</v>
      </c>
      <c r="B25" s="39">
        <v>922</v>
      </c>
      <c r="C25" s="39" t="s">
        <v>70</v>
      </c>
      <c r="D25" s="39" t="s">
        <v>94</v>
      </c>
      <c r="E25" s="37" t="s">
        <v>95</v>
      </c>
      <c r="F25" s="32">
        <v>4301759.6500000004</v>
      </c>
      <c r="G25" s="32">
        <v>2099876.4500000002</v>
      </c>
      <c r="H25" s="33">
        <v>2628553.86</v>
      </c>
      <c r="I25" s="33">
        <f>H25-F25</f>
        <v>-1673205.7900000005</v>
      </c>
    </row>
    <row r="26" spans="1:164" x14ac:dyDescent="0.25">
      <c r="A26" s="41" t="s">
        <v>71</v>
      </c>
      <c r="B26" s="31">
        <v>922</v>
      </c>
      <c r="C26" s="31" t="s">
        <v>72</v>
      </c>
      <c r="D26" s="39" t="s">
        <v>94</v>
      </c>
      <c r="E26" s="37" t="s">
        <v>95</v>
      </c>
      <c r="F26" s="32">
        <v>3718991.8</v>
      </c>
      <c r="G26" s="32">
        <v>3200901.77</v>
      </c>
      <c r="H26" s="33">
        <v>3587445.66</v>
      </c>
      <c r="I26" s="33">
        <f t="shared" ref="I26:I27" si="3">H26-F26</f>
        <v>-131546.13999999966</v>
      </c>
    </row>
    <row r="27" spans="1:164" x14ac:dyDescent="0.25">
      <c r="A27" s="41" t="s">
        <v>73</v>
      </c>
      <c r="B27" s="31">
        <v>922</v>
      </c>
      <c r="C27" s="31" t="s">
        <v>74</v>
      </c>
      <c r="D27" s="39" t="s">
        <v>94</v>
      </c>
      <c r="E27" s="37" t="s">
        <v>95</v>
      </c>
      <c r="F27" s="32">
        <v>50436093.780000001</v>
      </c>
      <c r="G27" s="32">
        <v>41487402.899999999</v>
      </c>
      <c r="H27" s="33">
        <v>49750904.57</v>
      </c>
      <c r="I27" s="33">
        <f t="shared" si="3"/>
        <v>-685189.21000000089</v>
      </c>
    </row>
    <row r="28" spans="1:164" s="42" customFormat="1" x14ac:dyDescent="0.25">
      <c r="A28" s="21" t="s">
        <v>75</v>
      </c>
      <c r="B28" s="20">
        <v>922</v>
      </c>
      <c r="C28" s="20" t="s">
        <v>76</v>
      </c>
      <c r="D28" s="14" t="s">
        <v>94</v>
      </c>
      <c r="E28" s="25" t="s">
        <v>95</v>
      </c>
      <c r="F28" s="9">
        <f>F29+F30</f>
        <v>52000</v>
      </c>
      <c r="G28" s="9">
        <f t="shared" ref="G28:I28" si="4">G29+G30</f>
        <v>8000</v>
      </c>
      <c r="H28" s="9">
        <f t="shared" si="4"/>
        <v>52000</v>
      </c>
      <c r="I28" s="9">
        <f t="shared" si="4"/>
        <v>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</row>
    <row r="29" spans="1:164" ht="38.25" x14ac:dyDescent="0.25">
      <c r="A29" s="30" t="s">
        <v>97</v>
      </c>
      <c r="B29" s="31">
        <v>922</v>
      </c>
      <c r="C29" s="31" t="s">
        <v>96</v>
      </c>
      <c r="D29" s="31" t="s">
        <v>94</v>
      </c>
      <c r="E29" s="37" t="s">
        <v>95</v>
      </c>
      <c r="F29" s="32">
        <v>12000</v>
      </c>
      <c r="G29" s="32">
        <v>8000</v>
      </c>
      <c r="H29" s="33">
        <v>12000</v>
      </c>
      <c r="I29" s="33">
        <f>H29-F29</f>
        <v>0</v>
      </c>
    </row>
    <row r="30" spans="1:164" ht="38.25" x14ac:dyDescent="0.25">
      <c r="A30" s="30" t="s">
        <v>176</v>
      </c>
      <c r="B30" s="31">
        <v>922</v>
      </c>
      <c r="C30" s="31" t="s">
        <v>177</v>
      </c>
      <c r="D30" s="31" t="s">
        <v>94</v>
      </c>
      <c r="E30" s="37" t="s">
        <v>95</v>
      </c>
      <c r="F30" s="32">
        <v>40000</v>
      </c>
      <c r="G30" s="32">
        <v>0</v>
      </c>
      <c r="H30" s="33">
        <v>40000</v>
      </c>
      <c r="I30" s="33">
        <f>H30-F30</f>
        <v>0</v>
      </c>
    </row>
    <row r="31" spans="1:164" x14ac:dyDescent="0.25">
      <c r="A31" s="21" t="s">
        <v>77</v>
      </c>
      <c r="B31" s="20">
        <v>922</v>
      </c>
      <c r="C31" s="20" t="s">
        <v>78</v>
      </c>
      <c r="D31" s="14" t="s">
        <v>94</v>
      </c>
      <c r="E31" s="25" t="s">
        <v>95</v>
      </c>
      <c r="F31" s="9">
        <f>F32</f>
        <v>38328631.810000002</v>
      </c>
      <c r="G31" s="9">
        <f>G32</f>
        <v>26295985.059999999</v>
      </c>
      <c r="H31" s="9">
        <f>H32</f>
        <v>37968241.810000002</v>
      </c>
      <c r="I31" s="9">
        <f>I32</f>
        <v>-360390</v>
      </c>
    </row>
    <row r="32" spans="1:164" x14ac:dyDescent="0.25">
      <c r="A32" s="41" t="s">
        <v>79</v>
      </c>
      <c r="B32" s="31">
        <v>922</v>
      </c>
      <c r="C32" s="31" t="s">
        <v>80</v>
      </c>
      <c r="D32" s="39" t="s">
        <v>94</v>
      </c>
      <c r="E32" s="37" t="s">
        <v>95</v>
      </c>
      <c r="F32" s="32">
        <v>38328631.810000002</v>
      </c>
      <c r="G32" s="32">
        <v>26295985.059999999</v>
      </c>
      <c r="H32" s="16">
        <v>37968241.810000002</v>
      </c>
      <c r="I32" s="33">
        <f>H32-F32</f>
        <v>-360390</v>
      </c>
    </row>
    <row r="33" spans="1:9" x14ac:dyDescent="0.25">
      <c r="A33" s="21" t="s">
        <v>81</v>
      </c>
      <c r="B33" s="20">
        <v>922</v>
      </c>
      <c r="C33" s="20" t="s">
        <v>82</v>
      </c>
      <c r="D33" s="14" t="s">
        <v>94</v>
      </c>
      <c r="E33" s="25" t="s">
        <v>95</v>
      </c>
      <c r="F33" s="9">
        <f>F34+F35</f>
        <v>641807</v>
      </c>
      <c r="G33" s="9">
        <f t="shared" ref="G33:I33" si="5">G34+G35</f>
        <v>505443</v>
      </c>
      <c r="H33" s="9">
        <f t="shared" si="5"/>
        <v>641807</v>
      </c>
      <c r="I33" s="9">
        <f t="shared" si="5"/>
        <v>0</v>
      </c>
    </row>
    <row r="34" spans="1:9" x14ac:dyDescent="0.25">
      <c r="A34" s="41" t="s">
        <v>83</v>
      </c>
      <c r="B34" s="31">
        <v>922</v>
      </c>
      <c r="C34" s="31" t="s">
        <v>84</v>
      </c>
      <c r="D34" s="39" t="s">
        <v>94</v>
      </c>
      <c r="E34" s="37" t="s">
        <v>95</v>
      </c>
      <c r="F34" s="32">
        <v>471807</v>
      </c>
      <c r="G34" s="32">
        <v>385443</v>
      </c>
      <c r="H34" s="33">
        <v>471807</v>
      </c>
      <c r="I34" s="33">
        <f>H34-F34</f>
        <v>0</v>
      </c>
    </row>
    <row r="35" spans="1:9" x14ac:dyDescent="0.25">
      <c r="A35" s="41" t="s">
        <v>85</v>
      </c>
      <c r="B35" s="31">
        <v>922</v>
      </c>
      <c r="C35" s="31" t="s">
        <v>86</v>
      </c>
      <c r="D35" s="39" t="s">
        <v>94</v>
      </c>
      <c r="E35" s="37" t="s">
        <v>95</v>
      </c>
      <c r="F35" s="32">
        <v>170000</v>
      </c>
      <c r="G35" s="32">
        <v>120000</v>
      </c>
      <c r="H35" s="33">
        <v>170000</v>
      </c>
      <c r="I35" s="33">
        <f t="shared" ref="I35" si="6">H35-F35</f>
        <v>0</v>
      </c>
    </row>
    <row r="36" spans="1:9" x14ac:dyDescent="0.25">
      <c r="A36" s="21" t="s">
        <v>87</v>
      </c>
      <c r="B36" s="20">
        <v>922</v>
      </c>
      <c r="C36" s="20" t="s">
        <v>88</v>
      </c>
      <c r="D36" s="14" t="s">
        <v>94</v>
      </c>
      <c r="E36" s="25" t="s">
        <v>95</v>
      </c>
      <c r="F36" s="9">
        <f>F37</f>
        <v>12626156.32</v>
      </c>
      <c r="G36" s="9">
        <f t="shared" ref="G36:I36" si="7">G37</f>
        <v>9024402</v>
      </c>
      <c r="H36" s="9">
        <f t="shared" si="7"/>
        <v>12626156.32</v>
      </c>
      <c r="I36" s="9">
        <f t="shared" si="7"/>
        <v>0</v>
      </c>
    </row>
    <row r="37" spans="1:9" x14ac:dyDescent="0.25">
      <c r="A37" s="41" t="s">
        <v>89</v>
      </c>
      <c r="B37" s="31">
        <v>922</v>
      </c>
      <c r="C37" s="31" t="s">
        <v>90</v>
      </c>
      <c r="D37" s="39" t="s">
        <v>94</v>
      </c>
      <c r="E37" s="37" t="s">
        <v>95</v>
      </c>
      <c r="F37" s="32">
        <v>12626156.32</v>
      </c>
      <c r="G37" s="32">
        <v>9024402</v>
      </c>
      <c r="H37" s="16">
        <v>12626156.32</v>
      </c>
      <c r="I37" s="33">
        <f>H37-F37</f>
        <v>0</v>
      </c>
    </row>
    <row r="38" spans="1:9" x14ac:dyDescent="0.25">
      <c r="A38" s="12" t="s">
        <v>91</v>
      </c>
      <c r="B38" s="2"/>
      <c r="C38" s="2"/>
      <c r="D38" s="2"/>
      <c r="E38" s="2"/>
      <c r="F38" s="9">
        <f>F6+F10</f>
        <v>228290144.76999998</v>
      </c>
      <c r="G38" s="9">
        <f>G6+G10</f>
        <v>181135181.69</v>
      </c>
      <c r="H38" s="9">
        <f>H6+H10</f>
        <v>224753800.91</v>
      </c>
      <c r="I38" s="15">
        <f>H38-F38</f>
        <v>-3536343.8599999845</v>
      </c>
    </row>
    <row r="40" spans="1:9" x14ac:dyDescent="0.25">
      <c r="A40" t="s">
        <v>178</v>
      </c>
      <c r="F40" s="29">
        <f>Доходы!C57-Расходы!F38</f>
        <v>-17803500</v>
      </c>
      <c r="G40" s="29"/>
      <c r="H40" s="29">
        <f>Доходы!E57-Расходы!H38</f>
        <v>-9238192.9600000083</v>
      </c>
    </row>
    <row r="41" spans="1:9" x14ac:dyDescent="0.25">
      <c r="F41" s="29"/>
    </row>
  </sheetData>
  <mergeCells count="3">
    <mergeCell ref="A1:I1"/>
    <mergeCell ref="A2:I2"/>
    <mergeCell ref="A3:I3"/>
  </mergeCells>
  <phoneticPr fontId="9" type="noConversion"/>
  <pageMargins left="0" right="0" top="0" bottom="0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Лист3</vt:lpstr>
    </vt:vector>
  </TitlesOfParts>
  <Company>ADMINNGP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user</cp:lastModifiedBy>
  <cp:lastPrinted>2024-11-12T08:54:29Z</cp:lastPrinted>
  <dcterms:created xsi:type="dcterms:W3CDTF">2015-07-01T09:13:50Z</dcterms:created>
  <dcterms:modified xsi:type="dcterms:W3CDTF">2024-11-12T11:21:29Z</dcterms:modified>
</cp:coreProperties>
</file>